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320\Downloads\"/>
    </mc:Choice>
  </mc:AlternateContent>
  <xr:revisionPtr revIDLastSave="0" documentId="8_{99A665FE-47C4-4B30-9167-FB83FAEA2BEC}" xr6:coauthVersionLast="47" xr6:coauthVersionMax="47" xr10:uidLastSave="{00000000-0000-0000-0000-000000000000}"/>
  <bookViews>
    <workbookView xWindow="-120" yWindow="-120" windowWidth="29040" windowHeight="15720" xr2:uid="{7B877810-D4A5-4C31-9EAE-E0BD6098A124}"/>
  </bookViews>
  <sheets>
    <sheet name="Taux 100%" sheetId="4" r:id="rId1"/>
    <sheet name="Taux 90%" sheetId="2" r:id="rId2"/>
    <sheet name="Plafond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I6" i="4" s="1"/>
  <c r="J6" i="4" s="1"/>
  <c r="G7" i="4"/>
  <c r="I7" i="4" s="1"/>
  <c r="J7" i="4" s="1"/>
  <c r="G5" i="4"/>
  <c r="I5" i="4" s="1"/>
  <c r="J5" i="4" s="1"/>
  <c r="G4" i="4"/>
  <c r="I4" i="4" s="1"/>
  <c r="J4" i="4" s="1"/>
  <c r="K6" i="4" l="1"/>
  <c r="K5" i="4"/>
  <c r="K7" i="4"/>
  <c r="K4" i="4"/>
  <c r="F8" i="4"/>
  <c r="K8" i="4" l="1"/>
  <c r="G5" i="2" l="1"/>
  <c r="I5" i="2" s="1"/>
  <c r="G6" i="2"/>
  <c r="I6" i="2" s="1"/>
  <c r="G7" i="2"/>
  <c r="I7" i="2" s="1"/>
  <c r="G4" i="2"/>
  <c r="I4" i="2" s="1"/>
  <c r="J4" i="2" l="1"/>
  <c r="K4" i="2" s="1"/>
  <c r="J7" i="2"/>
  <c r="K7" i="2" s="1"/>
  <c r="J6" i="2"/>
  <c r="K6" i="2" s="1"/>
  <c r="J5" i="2"/>
  <c r="K5" i="2" s="1"/>
  <c r="F8" i="2"/>
  <c r="K8" i="2" l="1"/>
</calcChain>
</file>

<file path=xl/sharedStrings.xml><?xml version="1.0" encoding="utf-8"?>
<sst xmlns="http://schemas.openxmlformats.org/spreadsheetml/2006/main" count="32" uniqueCount="16">
  <si>
    <t>Arceaux vélo type U renversé</t>
  </si>
  <si>
    <t>Box vélo</t>
  </si>
  <si>
    <t>Bornes de réparation vélo</t>
  </si>
  <si>
    <t>Arceaux vélo type GAND</t>
  </si>
  <si>
    <t>Taux de subvention</t>
  </si>
  <si>
    <t>Montant subvention plafonné</t>
  </si>
  <si>
    <t>Montant subvention unitaire plafonné</t>
  </si>
  <si>
    <t>Montant subvention unitaire non plafonné</t>
  </si>
  <si>
    <t>Subvention maximale unitaire (par emplacement ou borne)</t>
  </si>
  <si>
    <t>Coût unitaire TTC (par emplacement ou borne)</t>
  </si>
  <si>
    <t>Subside maximal par emplacement ou borne</t>
  </si>
  <si>
    <t>Dispositif</t>
  </si>
  <si>
    <r>
      <t xml:space="preserve">Vous êtes un </t>
    </r>
    <r>
      <rPr>
        <b/>
        <sz val="11"/>
        <color theme="1"/>
        <rFont val="Calibri"/>
        <family val="2"/>
        <scheme val="minor"/>
      </rPr>
      <t>hôpital soumis au contrôle public/une université/une haute école/une école supérieure des arts</t>
    </r>
    <r>
      <rPr>
        <sz val="11"/>
        <color theme="1"/>
        <rFont val="Calibri"/>
        <family val="2"/>
        <scheme val="minor"/>
      </rPr>
      <t xml:space="preserve"> 
- 
</t>
    </r>
    <r>
      <rPr>
        <b/>
        <sz val="11"/>
        <color theme="1"/>
        <rFont val="Calibri"/>
        <family val="2"/>
        <scheme val="minor"/>
      </rPr>
      <t>Remplissez les colonnes E et F</t>
    </r>
    <r>
      <rPr>
        <sz val="11"/>
        <color theme="1"/>
        <rFont val="Calibri"/>
        <family val="2"/>
        <scheme val="minor"/>
      </rPr>
      <t>, et découvrez le montant du subside auquel vous pourriez prétendre (colonne K)</t>
    </r>
  </si>
  <si>
    <r>
      <t xml:space="preserve">Vous êtes un </t>
    </r>
    <r>
      <rPr>
        <b/>
        <sz val="11"/>
        <color theme="1"/>
        <rFont val="Calibri"/>
        <family val="2"/>
        <scheme val="minor"/>
      </rPr>
      <t>hôpital non soumis au contrôle public</t>
    </r>
    <r>
      <rPr>
        <sz val="11"/>
        <color theme="1"/>
        <rFont val="Calibri"/>
        <family val="2"/>
        <scheme val="minor"/>
      </rPr>
      <t xml:space="preserve"> 
- 
</t>
    </r>
    <r>
      <rPr>
        <b/>
        <sz val="11"/>
        <color theme="1"/>
        <rFont val="Calibri"/>
        <family val="2"/>
        <scheme val="minor"/>
      </rPr>
      <t>Remplissez les colonnes E et F</t>
    </r>
    <r>
      <rPr>
        <sz val="11"/>
        <color theme="1"/>
        <rFont val="Calibri"/>
        <family val="2"/>
        <scheme val="minor"/>
      </rPr>
      <t>, et découvrez le montant du subside auquel vous pourriez prétendre (colonne K)</t>
    </r>
  </si>
  <si>
    <t>Coût total TTC des investissements</t>
  </si>
  <si>
    <t>Nombre d'emplacements par type de parking vélo, ou nombre de bornes de réparation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</si>
</sst>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0" fillId="0" borderId="19" xfId="0" applyBorder="1" applyProtection="1"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5" xfId="0" applyBorder="1" applyProtection="1"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 hidden="1"/>
    </xf>
    <xf numFmtId="164" fontId="0" fillId="0" borderId="1" xfId="0" applyNumberFormat="1" applyBorder="1" applyAlignment="1" applyProtection="1">
      <alignment horizontal="center" vertical="center" wrapText="1"/>
      <protection hidden="1"/>
    </xf>
    <xf numFmtId="164" fontId="0" fillId="0" borderId="14" xfId="0" applyNumberFormat="1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locked="0" hidden="1"/>
    </xf>
    <xf numFmtId="0" fontId="0" fillId="0" borderId="27" xfId="0" applyBorder="1" applyAlignment="1" applyProtection="1">
      <alignment horizontal="center" vertical="center" wrapText="1"/>
      <protection locked="0" hidden="1"/>
    </xf>
    <xf numFmtId="10" fontId="0" fillId="0" borderId="1" xfId="0" applyNumberFormat="1" applyBorder="1" applyAlignment="1" applyProtection="1">
      <alignment horizontal="center" vertical="center" wrapText="1"/>
      <protection hidden="1"/>
    </xf>
    <xf numFmtId="164" fontId="0" fillId="0" borderId="23" xfId="0" applyNumberFormat="1" applyBorder="1" applyAlignment="1" applyProtection="1">
      <alignment horizontal="center" vertical="center" wrapText="1"/>
      <protection hidden="1"/>
    </xf>
    <xf numFmtId="10" fontId="0" fillId="0" borderId="14" xfId="0" applyNumberFormat="1" applyBorder="1" applyAlignment="1" applyProtection="1">
      <alignment horizontal="center" vertical="center" wrapText="1"/>
      <protection hidden="1"/>
    </xf>
    <xf numFmtId="164" fontId="0" fillId="0" borderId="28" xfId="0" applyNumberFormat="1" applyBorder="1" applyAlignment="1" applyProtection="1">
      <alignment horizontal="center" vertical="center" wrapText="1"/>
      <protection hidden="1"/>
    </xf>
    <xf numFmtId="164" fontId="1" fillId="0" borderId="0" xfId="0" applyNumberFormat="1" applyFont="1" applyBorder="1" applyAlignment="1" applyProtection="1">
      <alignment horizontal="center" vertical="center" wrapText="1"/>
      <protection locked="0" hidden="1"/>
    </xf>
    <xf numFmtId="0" fontId="0" fillId="0" borderId="0" xfId="0" applyBorder="1" applyAlignment="1" applyProtection="1">
      <alignment horizontal="center" vertical="center" wrapText="1"/>
      <protection locked="0" hidden="1"/>
    </xf>
    <xf numFmtId="0" fontId="0" fillId="0" borderId="18" xfId="0" applyBorder="1" applyProtection="1">
      <protection locked="0" hidden="1"/>
    </xf>
    <xf numFmtId="0" fontId="0" fillId="0" borderId="16" xfId="0" applyBorder="1" applyAlignment="1" applyProtection="1">
      <alignment horizontal="center" vertical="center" wrapText="1"/>
      <protection locked="0" hidden="1"/>
    </xf>
    <xf numFmtId="164" fontId="0" fillId="0" borderId="21" xfId="0" applyNumberFormat="1" applyBorder="1" applyAlignment="1" applyProtection="1">
      <alignment horizontal="center" vertical="center" wrapText="1"/>
      <protection hidden="1"/>
    </xf>
    <xf numFmtId="0" fontId="0" fillId="0" borderId="0" xfId="0" applyProtection="1">
      <protection locked="0" hidden="1"/>
    </xf>
    <xf numFmtId="0" fontId="0" fillId="0" borderId="7" xfId="0" applyBorder="1" applyAlignment="1" applyProtection="1">
      <alignment horizontal="center" vertical="center" wrapText="1"/>
      <protection locked="0" hidden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12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0" fillId="0" borderId="31" xfId="0" applyNumberForma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34" xfId="0" applyBorder="1" applyAlignment="1" applyProtection="1">
      <alignment horizontal="center" vertical="center" wrapText="1"/>
      <protection locked="0" hidden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 applyProtection="1">
      <alignment horizontal="center" vertical="center" wrapText="1"/>
    </xf>
    <xf numFmtId="164" fontId="2" fillId="0" borderId="30" xfId="0" applyNumberFormat="1" applyFont="1" applyBorder="1" applyAlignment="1" applyProtection="1">
      <alignment horizontal="center" vertical="center" wrapText="1"/>
    </xf>
    <xf numFmtId="164" fontId="2" fillId="0" borderId="24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  <xf numFmtId="10" fontId="2" fillId="0" borderId="1" xfId="0" applyNumberFormat="1" applyFont="1" applyBorder="1" applyAlignment="1" applyProtection="1">
      <alignment horizontal="center" vertical="center" wrapText="1"/>
      <protection hidden="1"/>
    </xf>
    <xf numFmtId="164" fontId="2" fillId="0" borderId="23" xfId="0" applyNumberFormat="1" applyFont="1" applyBorder="1" applyAlignment="1" applyProtection="1">
      <alignment horizontal="center" vertical="center" wrapText="1"/>
    </xf>
    <xf numFmtId="164" fontId="2" fillId="0" borderId="12" xfId="0" applyNumberFormat="1" applyFont="1" applyBorder="1" applyAlignment="1" applyProtection="1">
      <alignment horizontal="center" vertical="center" wrapText="1"/>
    </xf>
    <xf numFmtId="164" fontId="2" fillId="0" borderId="21" xfId="0" applyNumberFormat="1" applyFont="1" applyBorder="1" applyAlignment="1" applyProtection="1">
      <alignment horizontal="center" vertical="center" wrapText="1"/>
      <protection hidden="1"/>
    </xf>
    <xf numFmtId="10" fontId="2" fillId="0" borderId="14" xfId="0" applyNumberFormat="1" applyFont="1" applyBorder="1" applyAlignment="1" applyProtection="1">
      <alignment horizontal="center" vertical="center" wrapText="1"/>
      <protection hidden="1"/>
    </xf>
    <xf numFmtId="164" fontId="2" fillId="0" borderId="2" xfId="0" applyNumberFormat="1" applyFont="1" applyBorder="1" applyAlignment="1" applyProtection="1">
      <alignment horizontal="center" vertical="center" wrapText="1"/>
    </xf>
    <xf numFmtId="164" fontId="3" fillId="0" borderId="26" xfId="0" applyNumberFormat="1" applyFont="1" applyBorder="1" applyAlignment="1" applyProtection="1">
      <alignment horizontal="center" vertical="center" wrapText="1"/>
      <protection locked="0" hidden="1"/>
    </xf>
    <xf numFmtId="0" fontId="2" fillId="0" borderId="22" xfId="0" applyFont="1" applyBorder="1" applyAlignment="1" applyProtection="1">
      <alignment horizontal="center" vertical="center" wrapText="1"/>
      <protection locked="0" hidden="1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325CD-B80D-4323-93A9-3DC6F5A21AEE}">
  <dimension ref="A2:L9"/>
  <sheetViews>
    <sheetView showGridLines="0" tabSelected="1" workbookViewId="0">
      <selection activeCell="N16" sqref="N16"/>
    </sheetView>
  </sheetViews>
  <sheetFormatPr baseColWidth="10" defaultColWidth="11.5703125" defaultRowHeight="15" x14ac:dyDescent="0.25"/>
  <cols>
    <col min="1" max="1" width="20.5703125" style="2" customWidth="1"/>
    <col min="2" max="2" width="11.5703125" style="2"/>
    <col min="3" max="3" width="15.7109375" style="2" customWidth="1"/>
    <col min="4" max="4" width="15.7109375" style="31" hidden="1" customWidth="1"/>
    <col min="5" max="6" width="15.7109375" style="2" customWidth="1"/>
    <col min="7" max="10" width="15.7109375" style="31" hidden="1" customWidth="1"/>
    <col min="11" max="11" width="15.7109375" style="2" customWidth="1"/>
    <col min="12" max="16384" width="11.5703125" style="2"/>
  </cols>
  <sheetData>
    <row r="2" spans="1:12" ht="15.75" thickBot="1" x14ac:dyDescent="0.3">
      <c r="D2" s="28"/>
      <c r="G2" s="28"/>
      <c r="I2" s="28"/>
      <c r="J2" s="28"/>
    </row>
    <row r="3" spans="1:12" ht="108.6" customHeight="1" thickBot="1" x14ac:dyDescent="0.3">
      <c r="A3" s="60" t="s">
        <v>12</v>
      </c>
      <c r="B3" s="1"/>
      <c r="C3" s="10"/>
      <c r="D3" s="29" t="s">
        <v>8</v>
      </c>
      <c r="E3" s="4" t="s">
        <v>15</v>
      </c>
      <c r="F3" s="4" t="s">
        <v>14</v>
      </c>
      <c r="G3" s="32" t="s">
        <v>9</v>
      </c>
      <c r="H3" s="20" t="s">
        <v>4</v>
      </c>
      <c r="I3" s="32" t="s">
        <v>7</v>
      </c>
      <c r="J3" s="32" t="s">
        <v>6</v>
      </c>
      <c r="K3" s="5" t="s">
        <v>5</v>
      </c>
    </row>
    <row r="4" spans="1:12" ht="30" x14ac:dyDescent="0.25">
      <c r="A4" s="61"/>
      <c r="B4" s="12"/>
      <c r="C4" s="11" t="s">
        <v>0</v>
      </c>
      <c r="D4" s="18">
        <v>100</v>
      </c>
      <c r="E4" s="43">
        <v>20</v>
      </c>
      <c r="F4" s="44">
        <v>2200</v>
      </c>
      <c r="G4" s="50">
        <f>F4/E4</f>
        <v>110</v>
      </c>
      <c r="H4" s="51">
        <v>1</v>
      </c>
      <c r="I4" s="50">
        <f>H4*G4</f>
        <v>110</v>
      </c>
      <c r="J4" s="50">
        <f>IF(I4&gt;=Plafonds!C4,Plafonds!C4,'Taux 100%'!I4)</f>
        <v>100</v>
      </c>
      <c r="K4" s="52">
        <f>J4*E4</f>
        <v>2000</v>
      </c>
      <c r="L4" s="15"/>
    </row>
    <row r="5" spans="1:12" ht="30" x14ac:dyDescent="0.25">
      <c r="A5" s="61"/>
      <c r="B5" s="1"/>
      <c r="C5" s="6" t="s">
        <v>3</v>
      </c>
      <c r="D5" s="18">
        <v>150</v>
      </c>
      <c r="E5" s="43">
        <v>20</v>
      </c>
      <c r="F5" s="44">
        <v>3300</v>
      </c>
      <c r="G5" s="50">
        <f>F5/E5</f>
        <v>165</v>
      </c>
      <c r="H5" s="51">
        <v>1</v>
      </c>
      <c r="I5" s="50">
        <f t="shared" ref="I5:I7" si="0">H5*G5</f>
        <v>165</v>
      </c>
      <c r="J5" s="50">
        <f>IF(I5&gt;=Plafonds!C5,Plafonds!C5,'Taux 100%'!I5)</f>
        <v>150</v>
      </c>
      <c r="K5" s="53">
        <f>J5*E5</f>
        <v>3000</v>
      </c>
    </row>
    <row r="6" spans="1:12" ht="25.15" customHeight="1" x14ac:dyDescent="0.25">
      <c r="A6" s="61"/>
      <c r="B6" s="1"/>
      <c r="C6" s="6" t="s">
        <v>1</v>
      </c>
      <c r="D6" s="18">
        <v>1200</v>
      </c>
      <c r="E6" s="43">
        <v>10</v>
      </c>
      <c r="F6" s="44">
        <v>11000</v>
      </c>
      <c r="G6" s="50">
        <f>F6/E6</f>
        <v>1100</v>
      </c>
      <c r="H6" s="51">
        <v>1</v>
      </c>
      <c r="I6" s="50">
        <f t="shared" si="0"/>
        <v>1100</v>
      </c>
      <c r="J6" s="50">
        <f>IF(I6&gt;=Plafonds!C6,Plafonds!C6,'Taux 100%'!I6)</f>
        <v>1100</v>
      </c>
      <c r="K6" s="52">
        <f>J6*E6</f>
        <v>11000</v>
      </c>
      <c r="L6" s="15"/>
    </row>
    <row r="7" spans="1:12" ht="34.15" customHeight="1" thickBot="1" x14ac:dyDescent="0.3">
      <c r="A7" s="62"/>
      <c r="B7" s="12"/>
      <c r="C7" s="13" t="s">
        <v>2</v>
      </c>
      <c r="D7" s="30">
        <v>2000</v>
      </c>
      <c r="E7" s="43">
        <v>2</v>
      </c>
      <c r="F7" s="44">
        <v>3800</v>
      </c>
      <c r="G7" s="54">
        <f>F7/E7</f>
        <v>1900</v>
      </c>
      <c r="H7" s="55">
        <v>1</v>
      </c>
      <c r="I7" s="54">
        <f t="shared" si="0"/>
        <v>1900</v>
      </c>
      <c r="J7" s="54">
        <f>IF(I7&gt;=Plafonds!C7,Plafonds!C7,'Taux 100%'!I7)</f>
        <v>1900</v>
      </c>
      <c r="K7" s="56">
        <f>J7*E7</f>
        <v>3800</v>
      </c>
      <c r="L7" s="15"/>
    </row>
    <row r="8" spans="1:12" ht="15.75" thickBot="1" x14ac:dyDescent="0.3">
      <c r="A8" s="1"/>
      <c r="B8" s="1"/>
      <c r="C8" s="59"/>
      <c r="D8" s="59"/>
      <c r="E8" s="59"/>
      <c r="F8" s="47">
        <f>SUM(F4:F7)</f>
        <v>20300</v>
      </c>
      <c r="G8" s="57"/>
      <c r="H8" s="58"/>
      <c r="I8" s="58"/>
      <c r="J8" s="58"/>
      <c r="K8" s="47">
        <f>SUM(K4:K7)</f>
        <v>19800</v>
      </c>
    </row>
    <row r="9" spans="1:12" x14ac:dyDescent="0.25">
      <c r="A9" s="1"/>
      <c r="B9" s="1"/>
      <c r="C9" s="3"/>
      <c r="D9" s="17"/>
      <c r="E9" s="3"/>
      <c r="F9" s="3"/>
      <c r="G9" s="17"/>
      <c r="H9" s="17"/>
      <c r="I9" s="17"/>
      <c r="J9" s="17"/>
      <c r="K9" s="14"/>
    </row>
  </sheetData>
  <sheetProtection sheet="1" objects="1" scenarios="1"/>
  <mergeCells count="2">
    <mergeCell ref="C8:E8"/>
    <mergeCell ref="A3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833A3-FE54-41DB-9044-8EE4022B1E8A}">
  <dimension ref="A2:K8"/>
  <sheetViews>
    <sheetView showGridLines="0" workbookViewId="0">
      <selection activeCell="Q17" sqref="Q17"/>
    </sheetView>
  </sheetViews>
  <sheetFormatPr baseColWidth="10" defaultColWidth="11.5703125" defaultRowHeight="15" x14ac:dyDescent="0.25"/>
  <cols>
    <col min="1" max="1" width="20.28515625" style="3" customWidth="1"/>
    <col min="2" max="2" width="10.28515625" style="3" customWidth="1"/>
    <col min="3" max="3" width="14.7109375" style="3" customWidth="1"/>
    <col min="4" max="4" width="20.140625" style="17" hidden="1" customWidth="1"/>
    <col min="5" max="6" width="15.7109375" style="3" customWidth="1"/>
    <col min="7" max="7" width="19" style="17" hidden="1" customWidth="1"/>
    <col min="8" max="8" width="18" style="17" hidden="1" customWidth="1"/>
    <col min="9" max="10" width="19.7109375" style="17" hidden="1" customWidth="1"/>
    <col min="11" max="11" width="15.7109375" style="3" customWidth="1"/>
    <col min="12" max="15" width="14.7109375" style="3" customWidth="1"/>
    <col min="16" max="16384" width="11.5703125" style="3"/>
  </cols>
  <sheetData>
    <row r="2" spans="1:11" ht="15.75" thickBot="1" x14ac:dyDescent="0.3"/>
    <row r="3" spans="1:11" ht="109.9" customHeight="1" thickBot="1" x14ac:dyDescent="0.3">
      <c r="A3" s="60" t="s">
        <v>13</v>
      </c>
      <c r="C3" s="9"/>
      <c r="D3" s="42" t="s">
        <v>8</v>
      </c>
      <c r="E3" s="8" t="s">
        <v>15</v>
      </c>
      <c r="F3" s="4" t="s">
        <v>14</v>
      </c>
      <c r="G3" s="20" t="s">
        <v>9</v>
      </c>
      <c r="H3" s="20" t="s">
        <v>4</v>
      </c>
      <c r="I3" s="20" t="s">
        <v>7</v>
      </c>
      <c r="J3" s="21" t="s">
        <v>6</v>
      </c>
      <c r="K3" s="16" t="s">
        <v>5</v>
      </c>
    </row>
    <row r="4" spans="1:11" ht="45" x14ac:dyDescent="0.25">
      <c r="A4" s="61"/>
      <c r="C4" s="8" t="s">
        <v>0</v>
      </c>
      <c r="D4" s="18">
        <v>100</v>
      </c>
      <c r="E4" s="43">
        <v>20</v>
      </c>
      <c r="F4" s="44">
        <v>2200</v>
      </c>
      <c r="G4" s="18">
        <f>F4/E4</f>
        <v>110</v>
      </c>
      <c r="H4" s="22">
        <v>0.9</v>
      </c>
      <c r="I4" s="18">
        <f>H4*G4</f>
        <v>99</v>
      </c>
      <c r="J4" s="23">
        <f>IF(I4&gt;=Plafonds!C4,Plafonds!C4,'Taux 90%'!I4)</f>
        <v>99</v>
      </c>
      <c r="K4" s="48">
        <f>J4*E4</f>
        <v>1980</v>
      </c>
    </row>
    <row r="5" spans="1:11" ht="30" x14ac:dyDescent="0.25">
      <c r="A5" s="61"/>
      <c r="C5" s="6" t="s">
        <v>3</v>
      </c>
      <c r="D5" s="18">
        <v>150</v>
      </c>
      <c r="E5" s="43">
        <v>20</v>
      </c>
      <c r="F5" s="44">
        <v>3300</v>
      </c>
      <c r="G5" s="18">
        <f>F5/E5</f>
        <v>165</v>
      </c>
      <c r="H5" s="22">
        <v>0.9</v>
      </c>
      <c r="I5" s="18">
        <f t="shared" ref="I5:I7" si="0">H5*G5</f>
        <v>148.5</v>
      </c>
      <c r="J5" s="23">
        <f>IF(I5&gt;=Plafonds!C5,Plafonds!C5,'Taux 90%'!I5)</f>
        <v>148.5</v>
      </c>
      <c r="K5" s="48">
        <f>J5*E5</f>
        <v>2970</v>
      </c>
    </row>
    <row r="6" spans="1:11" ht="21" customHeight="1" x14ac:dyDescent="0.25">
      <c r="A6" s="61"/>
      <c r="C6" s="6" t="s">
        <v>1</v>
      </c>
      <c r="D6" s="18">
        <v>1200</v>
      </c>
      <c r="E6" s="43">
        <v>10</v>
      </c>
      <c r="F6" s="44">
        <v>11000</v>
      </c>
      <c r="G6" s="18">
        <f>F6/E6</f>
        <v>1100</v>
      </c>
      <c r="H6" s="22">
        <v>0.9</v>
      </c>
      <c r="I6" s="18">
        <f t="shared" si="0"/>
        <v>990</v>
      </c>
      <c r="J6" s="23">
        <f>IF(I6&gt;=Plafonds!C6,Plafonds!C6,'Taux 90%'!I6)</f>
        <v>990</v>
      </c>
      <c r="K6" s="48">
        <f>J6*E6</f>
        <v>9900</v>
      </c>
    </row>
    <row r="7" spans="1:11" ht="30.75" thickBot="1" x14ac:dyDescent="0.3">
      <c r="A7" s="62"/>
      <c r="C7" s="7" t="s">
        <v>2</v>
      </c>
      <c r="D7" s="19">
        <v>2000</v>
      </c>
      <c r="E7" s="45">
        <v>2</v>
      </c>
      <c r="F7" s="46">
        <v>3800</v>
      </c>
      <c r="G7" s="19">
        <f>F7/E7</f>
        <v>1900</v>
      </c>
      <c r="H7" s="24">
        <v>0.9</v>
      </c>
      <c r="I7" s="19">
        <f t="shared" si="0"/>
        <v>1710</v>
      </c>
      <c r="J7" s="25">
        <f>IF(I7&gt;=Plafonds!C7,Plafonds!C7,'Taux 90%'!I7)</f>
        <v>1710</v>
      </c>
      <c r="K7" s="49">
        <f>J7*E7</f>
        <v>3420</v>
      </c>
    </row>
    <row r="8" spans="1:11" ht="15.75" thickBot="1" x14ac:dyDescent="0.3">
      <c r="C8" s="63"/>
      <c r="D8" s="63"/>
      <c r="E8" s="63"/>
      <c r="F8" s="47">
        <f>SUM(F4:F7)</f>
        <v>20300</v>
      </c>
      <c r="G8" s="26"/>
      <c r="H8" s="27"/>
      <c r="I8" s="27"/>
      <c r="J8" s="27"/>
      <c r="K8" s="47">
        <f>SUM(K4:K7)</f>
        <v>18270</v>
      </c>
    </row>
  </sheetData>
  <sheetProtection sheet="1" objects="1" scenarios="1"/>
  <mergeCells count="2">
    <mergeCell ref="C8:E8"/>
    <mergeCell ref="A3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A47FD-9336-40D3-8494-C3B1DDF9A164}">
  <dimension ref="B2:C7"/>
  <sheetViews>
    <sheetView workbookViewId="0">
      <selection activeCell="D14" sqref="D14"/>
    </sheetView>
  </sheetViews>
  <sheetFormatPr baseColWidth="10" defaultColWidth="11.5703125" defaultRowHeight="15" x14ac:dyDescent="0.25"/>
  <cols>
    <col min="1" max="2" width="11.5703125" style="35"/>
    <col min="3" max="3" width="15" style="35" customWidth="1"/>
    <col min="4" max="16384" width="11.5703125" style="35"/>
  </cols>
  <sheetData>
    <row r="2" spans="2:3" ht="15.75" thickBot="1" x14ac:dyDescent="0.3"/>
    <row r="3" spans="2:3" ht="60.75" thickBot="1" x14ac:dyDescent="0.3">
      <c r="B3" s="40" t="s">
        <v>11</v>
      </c>
      <c r="C3" s="41" t="s">
        <v>10</v>
      </c>
    </row>
    <row r="4" spans="2:3" ht="45" x14ac:dyDescent="0.25">
      <c r="B4" s="38" t="s">
        <v>0</v>
      </c>
      <c r="C4" s="39">
        <v>100</v>
      </c>
    </row>
    <row r="5" spans="2:3" ht="45" x14ac:dyDescent="0.25">
      <c r="B5" s="33" t="s">
        <v>3</v>
      </c>
      <c r="C5" s="36">
        <v>150</v>
      </c>
    </row>
    <row r="6" spans="2:3" ht="27" customHeight="1" x14ac:dyDescent="0.25">
      <c r="B6" s="33" t="s">
        <v>1</v>
      </c>
      <c r="C6" s="36">
        <v>1200</v>
      </c>
    </row>
    <row r="7" spans="2:3" ht="45.75" thickBot="1" x14ac:dyDescent="0.3">
      <c r="B7" s="34" t="s">
        <v>2</v>
      </c>
      <c r="C7" s="37">
        <v>2000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Taux 100%</vt:lpstr>
      <vt:lpstr>Taux 90%</vt:lpstr>
      <vt:lpstr>Plafonds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CALICIS Loïc</dc:creator>
  <cp:lastModifiedBy>FECCI Céline</cp:lastModifiedBy>
  <dcterms:created xsi:type="dcterms:W3CDTF">2023-09-28T07:04:57Z</dcterms:created>
  <dcterms:modified xsi:type="dcterms:W3CDTF">2023-10-02T08:57:31Z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2023-09-28T12:44:30Z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2bc435c1-ab0e-4cea-bb7f-3a18be172b3a</vt:lpwstr>
  </property>
  <property fmtid="{D5CDD505-2E9C-101B-9397-08002B2CF9AE}" pid="8" name="MSIP_Label_97a477d1-147d-4e34-b5e3-7b26d2f44870_ContentBits">
    <vt:lpwstr>0</vt:lpwstr>
  </property>
</Properties>
</file>